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3EBE1C5-3DAF-41E4-93F3-F123CE4635C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0" i="1"/>
  <c r="M7" i="1"/>
  <c r="M4" i="1"/>
  <c r="M3" i="1"/>
  <c r="O22" i="1"/>
  <c r="N3" i="1"/>
  <c r="N17" i="1"/>
  <c r="O27" i="1" s="1"/>
  <c r="K15" i="1" l="1"/>
  <c r="M13" i="1" s="1"/>
  <c r="J15" i="1" l="1"/>
  <c r="N13" i="1" l="1"/>
  <c r="O26" i="1" s="1"/>
  <c r="N10" i="1" l="1"/>
  <c r="O25" i="1" s="1"/>
  <c r="N7" i="1" l="1"/>
  <c r="O24" i="1" s="1"/>
  <c r="N4" i="1"/>
  <c r="O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K1" authorId="0" shapeId="0" xr:uid="{C852B15B-A6B2-4659-97DB-F825BE1F24D1}">
      <text>
        <r>
          <rPr>
            <b/>
            <sz val="9"/>
            <color indexed="81"/>
            <rFont val="Tahoma"/>
            <family val="2"/>
            <charset val="204"/>
          </rPr>
          <t>гб, без сжатия</t>
        </r>
      </text>
    </comment>
  </commentList>
</comments>
</file>

<file path=xl/sharedStrings.xml><?xml version="1.0" encoding="utf-8"?>
<sst xmlns="http://schemas.openxmlformats.org/spreadsheetml/2006/main" count="91" uniqueCount="65">
  <si>
    <t>Тюнин А.П.</t>
  </si>
  <si>
    <t>Арабидопсис</t>
  </si>
  <si>
    <t>Евроген</t>
  </si>
  <si>
    <t>Синтол</t>
  </si>
  <si>
    <t>Gordonia</t>
  </si>
  <si>
    <t>Геноаналитика</t>
  </si>
  <si>
    <t>Метагеном-1</t>
  </si>
  <si>
    <t>Метагеном-2</t>
  </si>
  <si>
    <t>Метагеном-3</t>
  </si>
  <si>
    <t>Метагеном-4</t>
  </si>
  <si>
    <t>Геном,Илюмина-1</t>
  </si>
  <si>
    <t>Геном,Нанопор-1</t>
  </si>
  <si>
    <t>RNAseq-1</t>
  </si>
  <si>
    <t>RNAseq-2</t>
  </si>
  <si>
    <t>Киселев К.В., Дубровина А.С.</t>
  </si>
  <si>
    <t>Киселев К.В., Алейнова О.А.</t>
  </si>
  <si>
    <t>цена</t>
  </si>
  <si>
    <t>Метагеном-5</t>
  </si>
  <si>
    <t>проб</t>
  </si>
  <si>
    <t>48-16s+48ITS+40ITS</t>
  </si>
  <si>
    <t>Всего проб</t>
  </si>
  <si>
    <t>40-16s</t>
  </si>
  <si>
    <t>22-16s+22ITS</t>
  </si>
  <si>
    <t>16-16s+16ITS</t>
  </si>
  <si>
    <t>60,16s+60ITS</t>
  </si>
  <si>
    <t>Заказчик</t>
  </si>
  <si>
    <t>объект</t>
  </si>
  <si>
    <t>Фирма</t>
  </si>
  <si>
    <t>Название работ</t>
  </si>
  <si>
    <t>год</t>
  </si>
  <si>
    <t>№</t>
  </si>
  <si>
    <t>V. amurensis</t>
  </si>
  <si>
    <t>V. amurensis; V. vinifera</t>
  </si>
  <si>
    <t xml:space="preserve">V.amurensis; V.vinifera; V.coignetiae </t>
  </si>
  <si>
    <t>месяц</t>
  </si>
  <si>
    <t>Arabidopsis, Picea jezoensis</t>
  </si>
  <si>
    <t>58,16s+58ITS</t>
  </si>
  <si>
    <t>Метагеном-6</t>
  </si>
  <si>
    <t>Полигонум (Reynoutria)</t>
  </si>
  <si>
    <t>Елка, виноград</t>
  </si>
  <si>
    <t>62,16s+58ITS</t>
  </si>
  <si>
    <t>Метагеном-7</t>
  </si>
  <si>
    <t>объем</t>
  </si>
  <si>
    <t>Арабидопсис,томат</t>
  </si>
  <si>
    <t>Киселев К.В., Супрун А.Р.</t>
  </si>
  <si>
    <t>9 араб, 3 томат</t>
  </si>
  <si>
    <t>Транскриптом-1</t>
  </si>
  <si>
    <t>Геном,Илюмина-2</t>
  </si>
  <si>
    <t>Виноград с виноградников</t>
  </si>
  <si>
    <t>50-16s+50ITS</t>
  </si>
  <si>
    <t>Метагеном-8</t>
  </si>
  <si>
    <t>два скинули, первый плохо получился, второй хорошо</t>
  </si>
  <si>
    <t>Vitis amurensis, культура клеток</t>
  </si>
  <si>
    <t>Геном,Илюмина-3</t>
  </si>
  <si>
    <t>Киселев К.В., Ананьев А.А.</t>
  </si>
  <si>
    <t>Геном,Илюмина-4</t>
  </si>
  <si>
    <t>Ухань, Хайпинг</t>
  </si>
  <si>
    <t>2 бактерии</t>
  </si>
  <si>
    <t>Gordonia + Bacillus</t>
  </si>
  <si>
    <t>Exobasidium + Alternaria (ксилярия)</t>
  </si>
  <si>
    <t>5 бактерий</t>
  </si>
  <si>
    <r>
      <t xml:space="preserve">2 бактерии и </t>
    </r>
    <r>
      <rPr>
        <b/>
        <sz val="11"/>
        <color rgb="FF7030A0"/>
        <rFont val="Calibri"/>
        <family val="2"/>
        <charset val="204"/>
        <scheme val="minor"/>
      </rPr>
      <t>2 грибы</t>
    </r>
  </si>
  <si>
    <r>
      <t>2 гриба (</t>
    </r>
    <r>
      <rPr>
        <b/>
        <i/>
        <sz val="10"/>
        <color rgb="FF7030A0"/>
        <rFont val="Calibri"/>
        <family val="2"/>
        <charset val="204"/>
        <scheme val="minor"/>
      </rPr>
      <t>Exobasidium</t>
    </r>
    <r>
      <rPr>
        <i/>
        <sz val="10"/>
        <color rgb="FF7030A0"/>
        <rFont val="Calibri"/>
        <family val="2"/>
        <charset val="204"/>
        <scheme val="minor"/>
      </rPr>
      <t xml:space="preserve"> и Ксилярия(Alt))</t>
    </r>
  </si>
  <si>
    <t xml:space="preserve">Bacillus + Pseudomonas 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</si>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</sst>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rgb="FF008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1"/>
      <color rgb="FF0000FF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7030A0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color rgb="FF008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i/>
      <sz val="11"/>
      <color rgb="FF7030A0"/>
      <name val="Calibri"/>
      <family val="2"/>
      <charset val="204"/>
      <scheme val="minor"/>
    </font>
    <font>
      <i/>
      <sz val="10"/>
      <color rgb="FF7030A0"/>
      <name val="Calibri"/>
      <family val="2"/>
      <charset val="204"/>
      <scheme val="minor"/>
    </font>
    <font>
      <b/>
      <i/>
      <sz val="10"/>
      <color rgb="FF7030A0"/>
      <name val="Calibri"/>
      <family val="2"/>
      <charset val="204"/>
      <scheme val="minor"/>
    </font>
    <font>
      <sz val="11"/>
      <color rgb="FF008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/>
    <xf numFmtId="0" fontId="5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0" fillId="2" borderId="1" xfId="0" applyFill="1" applyBorder="1"/>
    <xf numFmtId="0" fontId="3" fillId="0" borderId="1" xfId="0" applyFont="1" applyBorder="1"/>
    <xf numFmtId="0" fontId="1" fillId="0" borderId="0" xfId="0" applyFont="1" applyBorder="1"/>
    <xf numFmtId="0" fontId="0" fillId="4" borderId="0" xfId="0" applyFill="1" applyBorder="1"/>
    <xf numFmtId="0" fontId="0" fillId="0" borderId="0" xfId="0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/>
    </xf>
    <xf numFmtId="0" fontId="0" fillId="4" borderId="1" xfId="0" applyFill="1" applyBorder="1"/>
    <xf numFmtId="0" fontId="0" fillId="0" borderId="1" xfId="0" applyFill="1" applyBorder="1" applyAlignment="1">
      <alignment horizontal="center"/>
    </xf>
    <xf numFmtId="0" fontId="0" fillId="5" borderId="0" xfId="0" applyFill="1" applyBorder="1"/>
    <xf numFmtId="0" fontId="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/>
    <xf numFmtId="0" fontId="16" fillId="0" borderId="0" xfId="0" applyFont="1"/>
    <xf numFmtId="0" fontId="16" fillId="0" borderId="1" xfId="0" applyFont="1" applyBorder="1"/>
    <xf numFmtId="0" fontId="16" fillId="0" borderId="0" xfId="0" applyFont="1" applyBorder="1"/>
    <xf numFmtId="0" fontId="17" fillId="0" borderId="0" xfId="0" applyFont="1"/>
    <xf numFmtId="0" fontId="18" fillId="0" borderId="0" xfId="0" applyFont="1"/>
    <xf numFmtId="0" fontId="19" fillId="0" borderId="1" xfId="0" applyFont="1" applyBorder="1"/>
    <xf numFmtId="0" fontId="18" fillId="0" borderId="0" xfId="0" applyFont="1" applyBorder="1"/>
    <xf numFmtId="0" fontId="0" fillId="0" borderId="0" xfId="0" applyFill="1" applyBorder="1" applyAlignment="1">
      <alignment horizontal="center"/>
    </xf>
    <xf numFmtId="0" fontId="2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data!$N$22:$N$27</c:f>
              <c:numCache>
                <c:formatCode>General</c:formatCode>
                <c:ptCount val="6"/>
                <c:pt idx="0">
                  <c:v>2018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data!$O$22:$O$27</c:f>
              <c:numCache>
                <c:formatCode>General</c:formatCode>
                <c:ptCount val="6"/>
                <c:pt idx="0">
                  <c:v>300000</c:v>
                </c:pt>
                <c:pt idx="1">
                  <c:v>1037000</c:v>
                </c:pt>
                <c:pt idx="2">
                  <c:v>1214694</c:v>
                </c:pt>
                <c:pt idx="3">
                  <c:v>1608200</c:v>
                </c:pt>
                <c:pt idx="4">
                  <c:v>2453700</c:v>
                </c:pt>
                <c:pt idx="5">
                  <c:v>197317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1-4CB8-BB5A-6A61733A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1301824"/>
        <c:axId val="121438592"/>
      </c:barChart>
      <c:catAx>
        <c:axId val="20713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438592"/>
        <c:crosses val="autoZero"/>
        <c:auto val="1"/>
        <c:lblAlgn val="ctr"/>
        <c:lblOffset val="100"/>
        <c:noMultiLvlLbl val="0"/>
      </c:catAx>
      <c:valAx>
        <c:axId val="1214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30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6482939632549E-2"/>
          <c:y val="7.407407407407407E-2"/>
          <c:w val="0.90286351706036749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data!$N$22:$N$27</c:f>
              <c:numCache>
                <c:formatCode>General</c:formatCode>
                <c:ptCount val="6"/>
                <c:pt idx="0">
                  <c:v>2018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(data!$M$3,data!$M$4,data!$M$7,data!$M$10,data!$M$13,data!$M$17)</c:f>
              <c:numCache>
                <c:formatCode>General</c:formatCode>
                <c:ptCount val="6"/>
                <c:pt idx="0">
                  <c:v>3.2</c:v>
                </c:pt>
                <c:pt idx="1">
                  <c:v>10.5</c:v>
                </c:pt>
                <c:pt idx="2">
                  <c:v>55.5</c:v>
                </c:pt>
                <c:pt idx="3">
                  <c:v>44.2</c:v>
                </c:pt>
                <c:pt idx="4">
                  <c:v>37.869999999999997</c:v>
                </c:pt>
                <c:pt idx="5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5-4CBB-A9C0-3A3D5285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86928"/>
        <c:axId val="121036752"/>
      </c:barChart>
      <c:catAx>
        <c:axId val="11738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1036752"/>
        <c:crosses val="autoZero"/>
        <c:auto val="1"/>
        <c:lblAlgn val="ctr"/>
        <c:lblOffset val="100"/>
        <c:noMultiLvlLbl val="0"/>
      </c:catAx>
      <c:valAx>
        <c:axId val="1210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8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</xdr:colOff>
      <xdr:row>28</xdr:row>
      <xdr:rowOff>38100</xdr:rowOff>
    </xdr:from>
    <xdr:to>
      <xdr:col>16</xdr:col>
      <xdr:colOff>295274</xdr:colOff>
      <xdr:row>39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F8D300-E858-4FB0-9F72-0264ABF0D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39</xdr:row>
      <xdr:rowOff>66675</xdr:rowOff>
    </xdr:from>
    <xdr:to>
      <xdr:col>16</xdr:col>
      <xdr:colOff>314325</xdr:colOff>
      <xdr:row>50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3AF3634-82FD-49B8-BA99-D08D9A291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E11" sqref="E11:F11"/>
    </sheetView>
  </sheetViews>
  <sheetFormatPr defaultRowHeight="15" x14ac:dyDescent="0.25"/>
  <cols>
    <col min="1" max="1" width="3.7109375" customWidth="1"/>
    <col min="2" max="2" width="5.7109375" customWidth="1"/>
    <col min="3" max="3" width="5.42578125" customWidth="1"/>
    <col min="4" max="4" width="18" customWidth="1"/>
    <col min="5" max="5" width="14.28515625" customWidth="1"/>
    <col min="6" max="6" width="33" customWidth="1"/>
    <col min="7" max="7" width="26.85546875" customWidth="1"/>
    <col min="8" max="8" width="12.5703125" customWidth="1"/>
    <col min="9" max="9" width="9" customWidth="1"/>
    <col min="10" max="10" width="7.140625" customWidth="1"/>
    <col min="11" max="11" width="7.5703125" customWidth="1"/>
    <col min="12" max="12" width="6" customWidth="1"/>
    <col min="13" max="13" width="5.85546875" customWidth="1"/>
    <col min="15" max="15" width="7.7109375" customWidth="1"/>
  </cols>
  <sheetData>
    <row r="1" spans="1:18" x14ac:dyDescent="0.25">
      <c r="A1" t="s">
        <v>30</v>
      </c>
      <c r="B1" s="7" t="s">
        <v>29</v>
      </c>
      <c r="C1" s="9" t="s">
        <v>34</v>
      </c>
      <c r="D1" t="s">
        <v>28</v>
      </c>
      <c r="E1" t="s">
        <v>27</v>
      </c>
      <c r="F1" s="7" t="s">
        <v>26</v>
      </c>
      <c r="G1" s="7" t="s">
        <v>25</v>
      </c>
      <c r="H1" s="7" t="s">
        <v>18</v>
      </c>
      <c r="I1" s="11" t="s">
        <v>20</v>
      </c>
      <c r="J1" s="7" t="s">
        <v>16</v>
      </c>
      <c r="K1" s="7" t="s">
        <v>42</v>
      </c>
    </row>
    <row r="2" spans="1:18" ht="7.5" customHeight="1" x14ac:dyDescent="0.25"/>
    <row r="3" spans="1:18" x14ac:dyDescent="0.25">
      <c r="A3" s="12">
        <v>1</v>
      </c>
      <c r="B3" s="12">
        <v>2018</v>
      </c>
      <c r="C3" s="12">
        <v>1</v>
      </c>
      <c r="D3" s="22" t="s">
        <v>12</v>
      </c>
      <c r="E3" s="14" t="s">
        <v>2</v>
      </c>
      <c r="F3" s="39" t="s">
        <v>52</v>
      </c>
      <c r="G3" s="15" t="s">
        <v>0</v>
      </c>
      <c r="H3" s="15"/>
      <c r="I3" s="12">
        <v>9</v>
      </c>
      <c r="J3" s="18">
        <v>300000</v>
      </c>
      <c r="K3" s="12">
        <v>3.2</v>
      </c>
      <c r="M3" s="38">
        <f>K3</f>
        <v>3.2</v>
      </c>
      <c r="N3" s="36">
        <f>J3</f>
        <v>300000</v>
      </c>
    </row>
    <row r="4" spans="1:18" x14ac:dyDescent="0.25">
      <c r="A4" s="7">
        <v>2</v>
      </c>
      <c r="B4" s="7">
        <v>2021</v>
      </c>
      <c r="C4" s="7">
        <v>3</v>
      </c>
      <c r="D4" s="6" t="s">
        <v>13</v>
      </c>
      <c r="E4" s="2" t="s">
        <v>2</v>
      </c>
      <c r="F4" s="40" t="s">
        <v>1</v>
      </c>
      <c r="G4" t="s">
        <v>14</v>
      </c>
      <c r="H4" s="8"/>
      <c r="I4" s="7">
        <v>6</v>
      </c>
      <c r="J4" s="10">
        <v>471000</v>
      </c>
      <c r="K4" s="7">
        <v>9.3000000000000007</v>
      </c>
      <c r="M4" s="38">
        <f>K4+K5+K6</f>
        <v>10.5</v>
      </c>
      <c r="N4" s="36">
        <f>J4+J5+J6</f>
        <v>1037000</v>
      </c>
    </row>
    <row r="5" spans="1:18" x14ac:dyDescent="0.25">
      <c r="A5" s="7">
        <v>3</v>
      </c>
      <c r="B5" s="7">
        <v>2021</v>
      </c>
      <c r="C5" s="7">
        <v>6</v>
      </c>
      <c r="D5" s="5" t="s">
        <v>6</v>
      </c>
      <c r="E5" s="2" t="s">
        <v>2</v>
      </c>
      <c r="F5" s="40" t="s">
        <v>31</v>
      </c>
      <c r="G5" t="s">
        <v>15</v>
      </c>
      <c r="H5" s="8" t="s">
        <v>23</v>
      </c>
      <c r="I5" s="7">
        <v>32</v>
      </c>
      <c r="J5" s="10">
        <v>190000</v>
      </c>
      <c r="K5" s="7">
        <v>0.1</v>
      </c>
      <c r="M5" s="38"/>
    </row>
    <row r="6" spans="1:18" x14ac:dyDescent="0.25">
      <c r="A6" s="12">
        <v>4</v>
      </c>
      <c r="B6" s="12">
        <v>2021</v>
      </c>
      <c r="C6" s="12">
        <v>9</v>
      </c>
      <c r="D6" s="13" t="s">
        <v>7</v>
      </c>
      <c r="E6" s="14" t="s">
        <v>2</v>
      </c>
      <c r="F6" s="41" t="s">
        <v>31</v>
      </c>
      <c r="G6" s="15" t="s">
        <v>15</v>
      </c>
      <c r="H6" s="16" t="s">
        <v>22</v>
      </c>
      <c r="I6" s="12">
        <v>44</v>
      </c>
      <c r="J6" s="18">
        <v>376000</v>
      </c>
      <c r="K6" s="12">
        <v>1.1000000000000001</v>
      </c>
    </row>
    <row r="7" spans="1:18" x14ac:dyDescent="0.25">
      <c r="A7" s="7">
        <v>5</v>
      </c>
      <c r="B7" s="7">
        <v>2022</v>
      </c>
      <c r="C7" s="7">
        <v>8</v>
      </c>
      <c r="D7" s="5" t="s">
        <v>8</v>
      </c>
      <c r="E7" s="1" t="s">
        <v>3</v>
      </c>
      <c r="F7" s="40" t="s">
        <v>32</v>
      </c>
      <c r="G7" t="s">
        <v>15</v>
      </c>
      <c r="H7" s="8" t="s">
        <v>21</v>
      </c>
      <c r="I7" s="7">
        <v>40</v>
      </c>
      <c r="J7" s="10">
        <v>448831</v>
      </c>
      <c r="K7" s="7">
        <v>18</v>
      </c>
      <c r="M7" s="38">
        <f>K7+K8+K9</f>
        <v>55.5</v>
      </c>
      <c r="N7" s="36">
        <f>J7+J8+J9</f>
        <v>1214694</v>
      </c>
    </row>
    <row r="8" spans="1:18" x14ac:dyDescent="0.25">
      <c r="A8" s="7">
        <v>6</v>
      </c>
      <c r="B8" s="7">
        <v>2022</v>
      </c>
      <c r="C8" s="7">
        <v>11</v>
      </c>
      <c r="D8" s="5" t="s">
        <v>9</v>
      </c>
      <c r="E8" s="1" t="s">
        <v>3</v>
      </c>
      <c r="F8" s="40" t="s">
        <v>33</v>
      </c>
      <c r="G8" t="s">
        <v>15</v>
      </c>
      <c r="H8" s="30" t="s">
        <v>19</v>
      </c>
      <c r="I8" s="7">
        <v>136</v>
      </c>
      <c r="J8" s="10">
        <v>594363</v>
      </c>
      <c r="K8" s="7">
        <v>4.5</v>
      </c>
      <c r="M8" s="38"/>
    </row>
    <row r="9" spans="1:18" x14ac:dyDescent="0.25">
      <c r="A9" s="12">
        <v>7</v>
      </c>
      <c r="B9" s="12">
        <v>2022</v>
      </c>
      <c r="C9" s="12">
        <v>11</v>
      </c>
      <c r="D9" s="17" t="s">
        <v>10</v>
      </c>
      <c r="E9" s="14" t="s">
        <v>2</v>
      </c>
      <c r="F9" s="41" t="s">
        <v>4</v>
      </c>
      <c r="G9" s="15" t="s">
        <v>15</v>
      </c>
      <c r="H9" s="16"/>
      <c r="I9" s="12">
        <v>1</v>
      </c>
      <c r="J9" s="18">
        <v>171500</v>
      </c>
      <c r="K9" s="12">
        <v>33</v>
      </c>
      <c r="M9" s="38"/>
      <c r="O9" s="42" t="s">
        <v>4</v>
      </c>
    </row>
    <row r="10" spans="1:18" x14ac:dyDescent="0.25">
      <c r="A10" s="7">
        <v>8</v>
      </c>
      <c r="B10" s="7">
        <v>2023</v>
      </c>
      <c r="C10" s="7">
        <v>6</v>
      </c>
      <c r="D10" s="4" t="s">
        <v>11</v>
      </c>
      <c r="E10" s="3" t="s">
        <v>5</v>
      </c>
      <c r="F10" s="38" t="s">
        <v>61</v>
      </c>
      <c r="G10" t="s">
        <v>15</v>
      </c>
      <c r="H10" s="10"/>
      <c r="I10" s="7">
        <v>4</v>
      </c>
      <c r="J10" s="19">
        <v>320000</v>
      </c>
      <c r="K10" s="7">
        <v>32</v>
      </c>
      <c r="M10" s="38">
        <f>K10+K11+K12</f>
        <v>44.2</v>
      </c>
      <c r="N10" s="36">
        <f>J10+J11+J12</f>
        <v>1608200</v>
      </c>
      <c r="O10" s="42" t="s">
        <v>58</v>
      </c>
      <c r="Q10" s="7" t="s">
        <v>64</v>
      </c>
      <c r="R10" s="43" t="s">
        <v>59</v>
      </c>
    </row>
    <row r="11" spans="1:18" x14ac:dyDescent="0.25">
      <c r="A11" s="7">
        <v>9</v>
      </c>
      <c r="B11" s="7">
        <v>2023</v>
      </c>
      <c r="C11" s="7">
        <v>11</v>
      </c>
      <c r="D11" s="5" t="s">
        <v>17</v>
      </c>
      <c r="E11" s="3" t="s">
        <v>5</v>
      </c>
      <c r="F11" s="44" t="s">
        <v>35</v>
      </c>
      <c r="G11" t="s">
        <v>15</v>
      </c>
      <c r="H11" s="8" t="s">
        <v>24</v>
      </c>
      <c r="I11" s="7">
        <v>120</v>
      </c>
      <c r="J11" s="10">
        <v>650000</v>
      </c>
      <c r="K11" s="7">
        <v>1.1000000000000001</v>
      </c>
      <c r="M11" s="38"/>
    </row>
    <row r="12" spans="1:18" x14ac:dyDescent="0.25">
      <c r="A12" s="12">
        <v>10</v>
      </c>
      <c r="B12" s="12">
        <v>2023</v>
      </c>
      <c r="C12" s="12">
        <v>12</v>
      </c>
      <c r="D12" s="13" t="s">
        <v>37</v>
      </c>
      <c r="E12" s="21" t="s">
        <v>3</v>
      </c>
      <c r="F12" s="41" t="s">
        <v>38</v>
      </c>
      <c r="G12" s="15" t="s">
        <v>15</v>
      </c>
      <c r="H12" s="16" t="s">
        <v>36</v>
      </c>
      <c r="I12" s="12">
        <v>116</v>
      </c>
      <c r="J12" s="18">
        <v>638200</v>
      </c>
      <c r="K12" s="12">
        <v>11.1</v>
      </c>
      <c r="M12" s="38"/>
    </row>
    <row r="13" spans="1:18" x14ac:dyDescent="0.25">
      <c r="A13" s="7">
        <v>11</v>
      </c>
      <c r="B13" s="7">
        <v>2024</v>
      </c>
      <c r="C13" s="7">
        <v>5</v>
      </c>
      <c r="D13" s="5" t="s">
        <v>41</v>
      </c>
      <c r="E13" s="1" t="s">
        <v>3</v>
      </c>
      <c r="F13" s="44" t="s">
        <v>39</v>
      </c>
      <c r="G13" t="s">
        <v>15</v>
      </c>
      <c r="H13" s="8" t="s">
        <v>40</v>
      </c>
      <c r="I13" s="7">
        <v>124</v>
      </c>
      <c r="J13" s="10">
        <v>687200</v>
      </c>
      <c r="K13" s="7">
        <v>6</v>
      </c>
      <c r="M13" s="38">
        <f>K13+K14+K15+K16</f>
        <v>37.869999999999997</v>
      </c>
      <c r="N13" s="36">
        <f>J13+J14+J15+J16</f>
        <v>2453700</v>
      </c>
    </row>
    <row r="14" spans="1:18" x14ac:dyDescent="0.25">
      <c r="A14" s="7">
        <v>12</v>
      </c>
      <c r="B14" s="7">
        <v>2024</v>
      </c>
      <c r="C14" s="7">
        <v>5</v>
      </c>
      <c r="D14" s="20" t="s">
        <v>46</v>
      </c>
      <c r="E14" s="3" t="s">
        <v>5</v>
      </c>
      <c r="F14" s="38" t="s">
        <v>43</v>
      </c>
      <c r="G14" t="s">
        <v>44</v>
      </c>
      <c r="H14" s="31" t="s">
        <v>45</v>
      </c>
      <c r="I14" s="7">
        <v>12</v>
      </c>
      <c r="J14" s="19">
        <v>980000</v>
      </c>
      <c r="K14" s="7">
        <v>24.8</v>
      </c>
    </row>
    <row r="15" spans="1:18" x14ac:dyDescent="0.25">
      <c r="A15" s="7">
        <v>13</v>
      </c>
      <c r="B15" s="7">
        <v>2024</v>
      </c>
      <c r="C15" s="7">
        <v>10</v>
      </c>
      <c r="D15" s="5" t="s">
        <v>50</v>
      </c>
      <c r="E15" s="1" t="s">
        <v>3</v>
      </c>
      <c r="F15" s="46" t="s">
        <v>48</v>
      </c>
      <c r="G15" s="25" t="s">
        <v>15</v>
      </c>
      <c r="H15" s="26" t="s">
        <v>49</v>
      </c>
      <c r="I15" s="27">
        <v>100</v>
      </c>
      <c r="J15" s="26">
        <f>484000+137000+65000</f>
        <v>686000</v>
      </c>
      <c r="K15" s="27">
        <f>4+1</f>
        <v>5</v>
      </c>
      <c r="L15" s="28" t="s">
        <v>51</v>
      </c>
    </row>
    <row r="16" spans="1:18" x14ac:dyDescent="0.25">
      <c r="A16" s="12">
        <v>14</v>
      </c>
      <c r="B16" s="12">
        <v>2024</v>
      </c>
      <c r="C16" s="12">
        <v>10</v>
      </c>
      <c r="D16" s="17" t="s">
        <v>47</v>
      </c>
      <c r="E16" s="32" t="s">
        <v>5</v>
      </c>
      <c r="F16" s="45" t="s">
        <v>62</v>
      </c>
      <c r="G16" s="15" t="s">
        <v>15</v>
      </c>
      <c r="H16" s="15"/>
      <c r="I16" s="12">
        <v>2</v>
      </c>
      <c r="J16" s="18">
        <v>100500</v>
      </c>
      <c r="K16" s="33">
        <v>2.0699999999999998</v>
      </c>
      <c r="L16" s="27"/>
      <c r="R16" s="43" t="s">
        <v>59</v>
      </c>
    </row>
    <row r="17" spans="1:15" x14ac:dyDescent="0.25">
      <c r="A17" s="7">
        <v>15</v>
      </c>
      <c r="B17" s="7">
        <v>2025</v>
      </c>
      <c r="C17" s="7">
        <v>4</v>
      </c>
      <c r="D17" s="23" t="s">
        <v>53</v>
      </c>
      <c r="E17" s="24" t="s">
        <v>5</v>
      </c>
      <c r="F17" s="29" t="s">
        <v>60</v>
      </c>
      <c r="G17" t="s">
        <v>54</v>
      </c>
      <c r="I17" s="7">
        <v>4</v>
      </c>
      <c r="J17" s="10">
        <v>191317</v>
      </c>
      <c r="K17" s="47">
        <v>1.5</v>
      </c>
      <c r="L17" s="27"/>
      <c r="M17" s="38">
        <f>K17+K18</f>
        <v>16.600000000000001</v>
      </c>
      <c r="N17" s="36">
        <f>J17+J18</f>
        <v>197317</v>
      </c>
    </row>
    <row r="18" spans="1:15" x14ac:dyDescent="0.25">
      <c r="A18" s="7">
        <v>16</v>
      </c>
      <c r="B18" s="7">
        <v>2025</v>
      </c>
      <c r="C18" s="7">
        <v>6</v>
      </c>
      <c r="D18" s="23" t="s">
        <v>55</v>
      </c>
      <c r="E18" s="34" t="s">
        <v>56</v>
      </c>
      <c r="F18" s="29" t="s">
        <v>57</v>
      </c>
      <c r="G18" t="s">
        <v>54</v>
      </c>
      <c r="H18" s="25"/>
      <c r="I18" s="27">
        <v>2</v>
      </c>
      <c r="J18" s="35">
        <v>6000</v>
      </c>
      <c r="K18" s="27">
        <v>15.1</v>
      </c>
      <c r="L18" s="27"/>
      <c r="O18" s="48" t="s">
        <v>63</v>
      </c>
    </row>
    <row r="20" spans="1:15" x14ac:dyDescent="0.25">
      <c r="B20" s="7"/>
    </row>
    <row r="21" spans="1:15" x14ac:dyDescent="0.25">
      <c r="B21" s="7"/>
    </row>
    <row r="22" spans="1:15" x14ac:dyDescent="0.25">
      <c r="B22" s="7"/>
      <c r="J22" s="8"/>
      <c r="K22" s="7"/>
      <c r="L22" s="7"/>
      <c r="N22" s="37">
        <v>2018</v>
      </c>
      <c r="O22">
        <f>N3</f>
        <v>300000</v>
      </c>
    </row>
    <row r="23" spans="1:15" x14ac:dyDescent="0.25">
      <c r="B23" s="7"/>
      <c r="J23" s="8"/>
      <c r="K23" s="7"/>
      <c r="N23" s="37">
        <v>2021</v>
      </c>
      <c r="O23">
        <f>N4</f>
        <v>1037000</v>
      </c>
    </row>
    <row r="24" spans="1:15" x14ac:dyDescent="0.25">
      <c r="B24" s="7"/>
      <c r="J24" s="8"/>
      <c r="K24" s="7"/>
      <c r="N24" s="37">
        <v>2022</v>
      </c>
      <c r="O24">
        <f>N7</f>
        <v>1214694</v>
      </c>
    </row>
    <row r="25" spans="1:15" x14ac:dyDescent="0.25">
      <c r="B25" s="7"/>
      <c r="J25" s="8"/>
      <c r="N25" s="37">
        <v>2023</v>
      </c>
      <c r="O25">
        <f>N10</f>
        <v>1608200</v>
      </c>
    </row>
    <row r="26" spans="1:15" x14ac:dyDescent="0.25">
      <c r="J26" s="8"/>
      <c r="N26" s="37">
        <v>2024</v>
      </c>
      <c r="O26">
        <f>N13</f>
        <v>2453700</v>
      </c>
    </row>
    <row r="27" spans="1:15" x14ac:dyDescent="0.25">
      <c r="J27" s="8"/>
      <c r="N27" s="37">
        <v>2025</v>
      </c>
      <c r="O27">
        <f>N17</f>
        <v>197317</v>
      </c>
    </row>
    <row r="28" spans="1:15" x14ac:dyDescent="0.25">
      <c r="J28" s="8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2025-08-28T08:57:08Z</dcterms:modified>
</cp:coreProperties>
</file>